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 Media Studio\Downloads\"/>
    </mc:Choice>
  </mc:AlternateContent>
  <xr:revisionPtr revIDLastSave="0" documentId="8_{39F5E458-E2F4-4982-9037-766A4BEEC5E7}" xr6:coauthVersionLast="46" xr6:coauthVersionMax="46" xr10:uidLastSave="{00000000-0000-0000-0000-000000000000}"/>
  <bookViews>
    <workbookView xWindow="-28920" yWindow="-120" windowWidth="29040" windowHeight="15840" xr2:uid="{79AC735C-D677-450E-98FE-D964C0CFEB93}"/>
  </bookViews>
  <sheets>
    <sheet name="Webshop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E13" i="3" s="1"/>
  <c r="L13" i="3"/>
  <c r="C32" i="3"/>
  <c r="B32" i="3" s="1"/>
  <c r="D32" i="3" s="1"/>
  <c r="C47" i="3"/>
  <c r="E47" i="3" s="1"/>
  <c r="C37" i="3"/>
  <c r="D37" i="3" s="1"/>
  <c r="C27" i="3"/>
  <c r="I27" i="3" s="1"/>
  <c r="C18" i="3"/>
  <c r="B18" i="3" s="1"/>
  <c r="E32" i="3" l="1"/>
  <c r="E27" i="3"/>
  <c r="D18" i="3"/>
  <c r="B13" i="3"/>
  <c r="D13" i="3" s="1"/>
  <c r="C26" i="3"/>
  <c r="E26" i="3" s="1"/>
  <c r="I37" i="3"/>
  <c r="B37" i="3"/>
  <c r="B47" i="3"/>
  <c r="B27" i="3"/>
  <c r="I18" i="3"/>
  <c r="I47" i="3"/>
  <c r="C17" i="3" l="1"/>
  <c r="D17" i="3" s="1"/>
  <c r="B26" i="3"/>
  <c r="C36" i="3"/>
  <c r="D36" i="3" s="1"/>
  <c r="C46" i="3"/>
  <c r="E46" i="3" s="1"/>
  <c r="B17" i="3" l="1"/>
  <c r="I17" i="3" s="1"/>
  <c r="B46" i="3"/>
  <c r="I26" i="3"/>
  <c r="B36" i="3"/>
  <c r="I36" i="3" s="1"/>
  <c r="C35" i="3" s="1"/>
  <c r="C16" i="3" l="1"/>
  <c r="B16" i="3" s="1"/>
  <c r="L16" i="3"/>
  <c r="D35" i="3"/>
  <c r="D48" i="3" s="1"/>
  <c r="I46" i="3"/>
  <c r="C25" i="3"/>
  <c r="E25" i="3" s="1"/>
  <c r="D16" i="3" l="1"/>
  <c r="D28" i="3" s="1"/>
  <c r="B35" i="3"/>
  <c r="B38" i="3" s="1"/>
  <c r="B25" i="3"/>
  <c r="C45" i="3"/>
  <c r="E45" i="3" s="1"/>
  <c r="B45" i="3" l="1"/>
  <c r="I25" i="3"/>
  <c r="C24" i="3" l="1"/>
  <c r="E24" i="3" s="1"/>
  <c r="I45" i="3"/>
  <c r="C44" i="3" l="1"/>
  <c r="E44" i="3" s="1"/>
  <c r="B24" i="3"/>
  <c r="I24" i="3" l="1"/>
  <c r="B44" i="3"/>
  <c r="I44" i="3" l="1"/>
  <c r="C23" i="3"/>
  <c r="E23" i="3" s="1"/>
  <c r="C43" i="3" l="1"/>
  <c r="E43" i="3" s="1"/>
  <c r="B23" i="3"/>
  <c r="I23" i="3" l="1"/>
  <c r="B43" i="3"/>
  <c r="I43" i="3" l="1"/>
  <c r="C42" i="3" s="1"/>
  <c r="C22" i="3"/>
  <c r="E22" i="3" s="1"/>
  <c r="B22" i="3" l="1"/>
  <c r="E42" i="3"/>
  <c r="B42" i="3" l="1"/>
  <c r="I22" i="3"/>
  <c r="L21" i="3" l="1"/>
  <c r="C21" i="3"/>
  <c r="E21" i="3" s="1"/>
  <c r="E28" i="3" s="1"/>
  <c r="I42" i="3"/>
  <c r="C41" i="3" s="1"/>
  <c r="B21" i="3" l="1"/>
  <c r="E41" i="3"/>
  <c r="E48" i="3" s="1"/>
  <c r="B28" i="3"/>
  <c r="B41" i="3" l="1"/>
  <c r="B48" i="3" s="1"/>
</calcChain>
</file>

<file path=xl/sharedStrings.xml><?xml version="1.0" encoding="utf-8"?>
<sst xmlns="http://schemas.openxmlformats.org/spreadsheetml/2006/main" count="53" uniqueCount="44">
  <si>
    <t>Acronis Cyber Backup Advanced Office 365, 1 jaar, 5 gebruikers</t>
  </si>
  <si>
    <t>Acronis Cyber Backup Advanced Office 365, 3 jaar, 5 gebruikers</t>
  </si>
  <si>
    <t>Acronis Cyber Backup Advanced Office 365, 1 jaar, 25 gebruikers</t>
  </si>
  <si>
    <t>Acronis Cyber Backup Advanced Office 365, 3 jaar, 25 gebruikers</t>
  </si>
  <si>
    <t>Acronis Cyber Backup Advanced Office 365, 1 jaar, 100 gebruiker</t>
  </si>
  <si>
    <t>Acronis Cyber Backup Advanced Office 365, 3 jaar, 100 gebruikers</t>
  </si>
  <si>
    <t>Acronis Cloud opslagruimte, 1 jaar, 250 GB</t>
  </si>
  <si>
    <t>1 jaar</t>
  </si>
  <si>
    <t>Acronis Cloud opslagruimte, 1 jaar, 500 GB</t>
  </si>
  <si>
    <t>Acronis Cloud opslagruimte, 1 jaar, 1 TB</t>
  </si>
  <si>
    <t>Acronis Cloud opslagruimte, 1 jaar, 2 TB</t>
  </si>
  <si>
    <t>Acronis Cloud opslagruimte, 1 jaar, 3 TB</t>
  </si>
  <si>
    <t>Acronis Cloud opslagruimte, 1 jaar, 4 TB</t>
  </si>
  <si>
    <t>Acronis Cloud opslagruimte, 1 jaar, 5 TB</t>
  </si>
  <si>
    <t>Acronis Cloud opslagruimte, 3 jaar, 250 GB</t>
  </si>
  <si>
    <t>Acronis Cloud opslagruimte, 3 jaar, 500 GB</t>
  </si>
  <si>
    <t>Acronis Cloud opslagruimte, 3 jaar, 1 TB</t>
  </si>
  <si>
    <t>Acronis Cloud opslagruimte, 3 jaar, 2 TB</t>
  </si>
  <si>
    <t>Acronis Cloud opslagruimte, 3 jaar, 3 TB</t>
  </si>
  <si>
    <t>Acronis Cloud opslagruimte, 3 jaar, 4 TB</t>
  </si>
  <si>
    <t>Acronis Cloud opslagruimte, 3 jaar, 5 TB</t>
  </si>
  <si>
    <t>3 jaar (wordt in 1 keer gefactureerd)</t>
  </si>
  <si>
    <t>TB</t>
  </si>
  <si>
    <t>hulpveld</t>
  </si>
  <si>
    <t>Totaal</t>
  </si>
  <si>
    <t>Variant</t>
  </si>
  <si>
    <t>Bundelaanbieding: Acronis Cyber Backup Advanced Office 365 + 50GB cloud opslag, 1 jaar, 5 gebruikers</t>
  </si>
  <si>
    <t>Bundelaanbieding: Acronis Cyber Backup Advanced Office 365 + 50GB cloud opslag, 3 jaar, 5 gebruikers</t>
  </si>
  <si>
    <t>Gebruikers</t>
  </si>
  <si>
    <t>Aparte varianten voor gebruikers en opslagruimte</t>
  </si>
  <si>
    <t>Vul in de blauwe vakken het gewenste aantal gebuikers en het gewenste aantal TB in</t>
  </si>
  <si>
    <t>Gebruikers worden verkocht in bundels van 5, 25 of 100</t>
  </si>
  <si>
    <t>De combinatieaanbieding gaat per 5 gebruikers + 50 GB</t>
  </si>
  <si>
    <t>Combineer productvarianten om de gewenste hoeveelheid te krijgen</t>
  </si>
  <si>
    <t>Kies voor 1 of 3 jaar</t>
  </si>
  <si>
    <t>Het is meestal goedkoper om het aantal benodigde TB af te ronden op hele TB</t>
  </si>
  <si>
    <t>Deze aantallen kun je in onze webshop invullen om de prijs te berekenen</t>
  </si>
  <si>
    <t>Je bestelt deze combinatie van varianten:</t>
  </si>
  <si>
    <t>Aantal gebruikers</t>
  </si>
  <si>
    <t>Aantal nodig van variant</t>
  </si>
  <si>
    <t>Benodigde opslagruimte in TB</t>
  </si>
  <si>
    <t>Contractduur</t>
  </si>
  <si>
    <t>Voor het gemak: 1 TB = 1000 GB</t>
  </si>
  <si>
    <t>Opslagruimte 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</si>
</sst>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3" fillId="0" borderId="0" xfId="0" applyFont="1" applyAlignment="1">
      <alignment wrapText="1"/>
    </xf>
    <xf numFmtId="0" fontId="0" fillId="3" borderId="0" xfId="0" applyFill="1"/>
    <xf numFmtId="0" fontId="0" fillId="0" borderId="0" xfId="0" applyFill="1"/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0" fillId="2" borderId="0" xfId="0" applyFill="1" applyProtection="1">
      <protection locked="0"/>
    </xf>
    <xf numFmtId="0" fontId="0" fillId="0" borderId="0" xfId="0" applyFill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D29E2-005A-4E2E-8B2B-BA9D9C5B3028}">
  <dimension ref="A1:P54"/>
  <sheetViews>
    <sheetView tabSelected="1" workbookViewId="0">
      <selection activeCell="B7" sqref="B7"/>
    </sheetView>
  </sheetViews>
  <sheetFormatPr defaultRowHeight="15" x14ac:dyDescent="0.25"/>
  <cols>
    <col min="1" max="1" width="51.42578125" customWidth="1"/>
    <col min="2" max="2" width="17.85546875" customWidth="1"/>
    <col min="3" max="4" width="16" customWidth="1"/>
    <col min="5" max="5" width="15.5703125" customWidth="1"/>
    <col min="6" max="6" width="12.5703125" customWidth="1"/>
    <col min="9" max="9" width="0" hidden="1" customWidth="1"/>
    <col min="12" max="12" width="0" hidden="1" customWidth="1"/>
  </cols>
  <sheetData>
    <row r="1" spans="1:16" x14ac:dyDescent="0.25">
      <c r="A1" s="5" t="s">
        <v>30</v>
      </c>
    </row>
    <row r="2" spans="1:16" x14ac:dyDescent="0.25">
      <c r="A2" s="1"/>
    </row>
    <row r="3" spans="1:16" x14ac:dyDescent="0.25">
      <c r="A3" s="1" t="s">
        <v>38</v>
      </c>
      <c r="B3" s="15"/>
      <c r="D3" t="s">
        <v>31</v>
      </c>
    </row>
    <row r="4" spans="1:16" x14ac:dyDescent="0.25">
      <c r="A4" s="1"/>
      <c r="B4" s="8"/>
      <c r="D4" t="s">
        <v>32</v>
      </c>
    </row>
    <row r="5" spans="1:16" x14ac:dyDescent="0.25">
      <c r="A5" s="1" t="s">
        <v>40</v>
      </c>
      <c r="B5" s="15"/>
      <c r="D5" t="s">
        <v>33</v>
      </c>
    </row>
    <row r="6" spans="1:16" x14ac:dyDescent="0.25">
      <c r="A6" s="1" t="s">
        <v>41</v>
      </c>
      <c r="D6" t="s">
        <v>34</v>
      </c>
    </row>
    <row r="7" spans="1:16" x14ac:dyDescent="0.25">
      <c r="A7" s="14" t="s">
        <v>42</v>
      </c>
      <c r="D7" t="s">
        <v>35</v>
      </c>
    </row>
    <row r="8" spans="1:16" x14ac:dyDescent="0.25">
      <c r="A8" s="1"/>
      <c r="B8" s="7"/>
      <c r="D8" t="s">
        <v>36</v>
      </c>
    </row>
    <row r="9" spans="1:16" x14ac:dyDescent="0.25">
      <c r="A9" s="1"/>
      <c r="B9" s="8"/>
    </row>
    <row r="10" spans="1:16" x14ac:dyDescent="0.25">
      <c r="A10" s="1"/>
      <c r="B10" s="8"/>
      <c r="D10" s="5" t="s">
        <v>37</v>
      </c>
    </row>
    <row r="11" spans="1:16" ht="30" x14ac:dyDescent="0.25">
      <c r="A11" s="4" t="s">
        <v>25</v>
      </c>
      <c r="B11" s="5" t="s">
        <v>38</v>
      </c>
      <c r="C11" s="4" t="s">
        <v>39</v>
      </c>
      <c r="D11" s="5" t="s">
        <v>28</v>
      </c>
      <c r="E11" s="5" t="s">
        <v>22</v>
      </c>
      <c r="H11" s="8"/>
      <c r="I11" s="16" t="s">
        <v>23</v>
      </c>
      <c r="J11" s="8"/>
      <c r="K11" s="8"/>
      <c r="L11" s="8"/>
      <c r="M11" s="8"/>
      <c r="N11" s="8"/>
      <c r="O11" s="8"/>
      <c r="P11" s="8"/>
    </row>
    <row r="12" spans="1:16" x14ac:dyDescent="0.25">
      <c r="A12" s="4" t="s">
        <v>7</v>
      </c>
      <c r="B12" s="5"/>
      <c r="C12" s="5"/>
      <c r="D12" s="5"/>
      <c r="E12" s="5"/>
      <c r="H12" s="8"/>
      <c r="I12" s="16"/>
      <c r="J12" s="8"/>
      <c r="K12" s="8"/>
      <c r="L12" s="8"/>
      <c r="M12" s="8"/>
      <c r="N12" s="8"/>
      <c r="O12" s="8"/>
      <c r="P12" s="8"/>
    </row>
    <row r="13" spans="1:16" ht="30" x14ac:dyDescent="0.25">
      <c r="A13" s="2" t="s">
        <v>26</v>
      </c>
      <c r="B13">
        <f>5*C13</f>
        <v>0</v>
      </c>
      <c r="C13" s="7">
        <f>CEILING(B3/5,1)</f>
        <v>0</v>
      </c>
      <c r="D13">
        <f>B13</f>
        <v>0</v>
      </c>
      <c r="E13">
        <f>0.05*C13</f>
        <v>0</v>
      </c>
      <c r="H13" s="8"/>
      <c r="I13" s="16"/>
      <c r="J13" s="8"/>
      <c r="K13" s="8"/>
      <c r="L13" s="8">
        <f>CEILING(B3/5,1)</f>
        <v>0</v>
      </c>
      <c r="M13" s="8"/>
      <c r="N13" s="8"/>
      <c r="O13" s="8"/>
      <c r="P13" s="8"/>
    </row>
    <row r="14" spans="1:16" x14ac:dyDescent="0.25">
      <c r="A14" s="9"/>
      <c r="B14" s="10"/>
      <c r="C14" s="11"/>
      <c r="D14" s="10"/>
      <c r="E14" s="10"/>
      <c r="H14" s="8"/>
      <c r="I14" s="16"/>
      <c r="J14" s="8"/>
      <c r="K14" s="8"/>
      <c r="L14" s="8"/>
      <c r="M14" s="8"/>
      <c r="N14" s="8"/>
      <c r="O14" s="8"/>
      <c r="P14" s="8"/>
    </row>
    <row r="15" spans="1:16" x14ac:dyDescent="0.25">
      <c r="A15" s="6" t="s">
        <v>29</v>
      </c>
      <c r="C15" s="8"/>
      <c r="H15" s="8"/>
      <c r="I15" s="16"/>
      <c r="J15" s="8"/>
      <c r="K15" s="8"/>
      <c r="L15" s="8"/>
      <c r="M15" s="8"/>
      <c r="N15" s="8"/>
      <c r="O15" s="8"/>
      <c r="P15" s="8"/>
    </row>
    <row r="16" spans="1:16" ht="30" x14ac:dyDescent="0.25">
      <c r="A16" s="3" t="s">
        <v>0</v>
      </c>
      <c r="B16">
        <f>C16*5</f>
        <v>0</v>
      </c>
      <c r="C16" s="7">
        <f>IF(I17&gt;0, INT(I17/5)+1, INT(I17/5))</f>
        <v>0</v>
      </c>
      <c r="D16">
        <f>C16*5</f>
        <v>0</v>
      </c>
      <c r="E16">
        <v>0</v>
      </c>
      <c r="H16" s="8"/>
      <c r="I16" s="16"/>
      <c r="J16" s="8"/>
      <c r="K16" s="8"/>
      <c r="L16" s="8">
        <f>CEILING(I17/5,1)</f>
        <v>0</v>
      </c>
      <c r="M16" s="8"/>
      <c r="N16" s="8"/>
      <c r="O16" s="8"/>
      <c r="P16" s="8"/>
    </row>
    <row r="17" spans="1:16" ht="30" x14ac:dyDescent="0.25">
      <c r="A17" s="3" t="s">
        <v>2</v>
      </c>
      <c r="B17">
        <f>C17*25</f>
        <v>0</v>
      </c>
      <c r="C17" s="7">
        <f>INT(I18/25)</f>
        <v>0</v>
      </c>
      <c r="D17">
        <f>C17*25</f>
        <v>0</v>
      </c>
      <c r="E17">
        <v>0</v>
      </c>
      <c r="H17" s="8"/>
      <c r="I17" s="16">
        <f>I18-B17</f>
        <v>0</v>
      </c>
      <c r="J17" s="8"/>
      <c r="K17" s="8"/>
      <c r="L17" s="8"/>
      <c r="M17" s="8"/>
      <c r="N17" s="8"/>
      <c r="O17" s="8"/>
      <c r="P17" s="8"/>
    </row>
    <row r="18" spans="1:16" ht="30" x14ac:dyDescent="0.25">
      <c r="A18" s="2" t="s">
        <v>4</v>
      </c>
      <c r="B18">
        <f>C18*100</f>
        <v>0</v>
      </c>
      <c r="C18" s="7">
        <f>INT(B3/100)</f>
        <v>0</v>
      </c>
      <c r="D18">
        <f>C18*100</f>
        <v>0</v>
      </c>
      <c r="E18">
        <v>0</v>
      </c>
      <c r="H18" s="8"/>
      <c r="I18" s="16">
        <f>B3-(C18*100)</f>
        <v>0</v>
      </c>
      <c r="J18" s="8"/>
      <c r="K18" s="8"/>
      <c r="L18" s="8"/>
      <c r="M18" s="8"/>
      <c r="N18" s="8"/>
      <c r="O18" s="8"/>
      <c r="P18" s="8"/>
    </row>
    <row r="19" spans="1:16" x14ac:dyDescent="0.25">
      <c r="A19" s="2"/>
      <c r="H19" s="8"/>
      <c r="I19" s="16"/>
      <c r="J19" s="8"/>
      <c r="K19" s="8"/>
      <c r="L19" s="8"/>
      <c r="M19" s="8"/>
      <c r="N19" s="8"/>
      <c r="O19" s="8"/>
      <c r="P19" s="8"/>
    </row>
    <row r="20" spans="1:16" x14ac:dyDescent="0.25">
      <c r="A20" s="2"/>
      <c r="B20" s="5" t="s">
        <v>43</v>
      </c>
      <c r="H20" s="8"/>
      <c r="I20" s="16"/>
      <c r="J20" s="8"/>
      <c r="K20" s="8"/>
      <c r="L20" s="8"/>
      <c r="M20" s="8"/>
      <c r="N20" s="8"/>
      <c r="O20" s="8"/>
      <c r="P20" s="8"/>
    </row>
    <row r="21" spans="1:16" x14ac:dyDescent="0.25">
      <c r="A21" s="1" t="s">
        <v>6</v>
      </c>
      <c r="B21">
        <f>C21*0.25</f>
        <v>0</v>
      </c>
      <c r="C21" s="7">
        <f>IF(I22&gt;0,INT(I22/0.25)+1,INT(I22/0.25))</f>
        <v>0</v>
      </c>
      <c r="D21">
        <v>0</v>
      </c>
      <c r="E21">
        <f>C21*0.25</f>
        <v>0</v>
      </c>
      <c r="H21" s="8"/>
      <c r="I21" s="16"/>
      <c r="J21" s="8"/>
      <c r="K21" s="8"/>
      <c r="L21" s="8">
        <f>CEILING(I22/0.25,1)</f>
        <v>0</v>
      </c>
      <c r="M21" s="8"/>
      <c r="N21" s="8"/>
      <c r="O21" s="8"/>
      <c r="P21" s="8"/>
    </row>
    <row r="22" spans="1:16" x14ac:dyDescent="0.25">
      <c r="A22" s="1" t="s">
        <v>8</v>
      </c>
      <c r="B22">
        <f>C22*0.5</f>
        <v>0</v>
      </c>
      <c r="C22" s="7">
        <f>INT(I23/0.5)</f>
        <v>0</v>
      </c>
      <c r="D22">
        <v>0</v>
      </c>
      <c r="E22">
        <f>C22*0.5</f>
        <v>0</v>
      </c>
      <c r="H22" s="8"/>
      <c r="I22" s="16">
        <f>I23-B22</f>
        <v>0</v>
      </c>
      <c r="J22" s="8"/>
      <c r="K22" s="8"/>
      <c r="L22" s="8"/>
      <c r="M22" s="8"/>
      <c r="N22" s="8"/>
      <c r="O22" s="8"/>
      <c r="P22" s="8"/>
    </row>
    <row r="23" spans="1:16" x14ac:dyDescent="0.25">
      <c r="A23" s="1" t="s">
        <v>9</v>
      </c>
      <c r="B23">
        <f>C23</f>
        <v>0</v>
      </c>
      <c r="C23" s="7">
        <f>INT(I24)</f>
        <v>0</v>
      </c>
      <c r="D23">
        <v>0</v>
      </c>
      <c r="E23">
        <f>C23</f>
        <v>0</v>
      </c>
      <c r="H23" s="8"/>
      <c r="I23" s="16">
        <f>I24-B23</f>
        <v>0</v>
      </c>
      <c r="J23" s="8"/>
      <c r="K23" s="8"/>
      <c r="L23" s="8"/>
      <c r="M23" s="8"/>
      <c r="N23" s="8"/>
      <c r="O23" s="8"/>
      <c r="P23" s="8"/>
    </row>
    <row r="24" spans="1:16" x14ac:dyDescent="0.25">
      <c r="A24" s="1" t="s">
        <v>10</v>
      </c>
      <c r="B24">
        <f>C24*2</f>
        <v>0</v>
      </c>
      <c r="C24" s="7">
        <f>INT(I25/2)</f>
        <v>0</v>
      </c>
      <c r="D24">
        <v>0</v>
      </c>
      <c r="E24">
        <f>C24*2</f>
        <v>0</v>
      </c>
      <c r="H24" s="8"/>
      <c r="I24" s="16">
        <f>I25-B24</f>
        <v>0</v>
      </c>
      <c r="J24" s="8"/>
      <c r="K24" s="8"/>
      <c r="L24" s="8"/>
      <c r="M24" s="8"/>
      <c r="N24" s="8"/>
      <c r="O24" s="8"/>
      <c r="P24" s="8"/>
    </row>
    <row r="25" spans="1:16" x14ac:dyDescent="0.25">
      <c r="A25" s="1" t="s">
        <v>11</v>
      </c>
      <c r="B25">
        <f>C25*3</f>
        <v>0</v>
      </c>
      <c r="C25" s="7">
        <f>INT(I26/3)</f>
        <v>0</v>
      </c>
      <c r="D25">
        <v>0</v>
      </c>
      <c r="E25">
        <f>C25*3</f>
        <v>0</v>
      </c>
      <c r="H25" s="8"/>
      <c r="I25" s="16">
        <f>I26-B25</f>
        <v>0</v>
      </c>
      <c r="J25" s="8"/>
      <c r="K25" s="8"/>
      <c r="L25" s="8"/>
      <c r="M25" s="8"/>
      <c r="N25" s="8"/>
      <c r="O25" s="8"/>
      <c r="P25" s="8"/>
    </row>
    <row r="26" spans="1:16" x14ac:dyDescent="0.25">
      <c r="A26" s="1" t="s">
        <v>12</v>
      </c>
      <c r="B26">
        <f>C26*4</f>
        <v>0</v>
      </c>
      <c r="C26" s="7">
        <f>INT(I27/4)</f>
        <v>0</v>
      </c>
      <c r="D26">
        <v>0</v>
      </c>
      <c r="E26">
        <f>C26*4</f>
        <v>0</v>
      </c>
      <c r="H26" s="8"/>
      <c r="I26" s="16">
        <f>I27-B26</f>
        <v>0</v>
      </c>
      <c r="J26" s="8"/>
      <c r="K26" s="8"/>
      <c r="L26" s="8"/>
      <c r="M26" s="8"/>
      <c r="N26" s="8"/>
      <c r="O26" s="8"/>
      <c r="P26" s="8"/>
    </row>
    <row r="27" spans="1:16" x14ac:dyDescent="0.25">
      <c r="A27" s="1" t="s">
        <v>13</v>
      </c>
      <c r="B27">
        <f>C27*5</f>
        <v>0</v>
      </c>
      <c r="C27" s="7">
        <f>INT(B5/5)</f>
        <v>0</v>
      </c>
      <c r="D27">
        <v>0</v>
      </c>
      <c r="E27">
        <f>C27*5</f>
        <v>0</v>
      </c>
      <c r="H27" s="8"/>
      <c r="I27" s="16">
        <f>B5-C27*5</f>
        <v>0</v>
      </c>
      <c r="J27" s="8"/>
      <c r="K27" s="8"/>
      <c r="L27" s="8"/>
      <c r="M27" s="8"/>
      <c r="N27" s="8"/>
      <c r="O27" s="8"/>
      <c r="P27" s="8"/>
    </row>
    <row r="28" spans="1:16" x14ac:dyDescent="0.25">
      <c r="A28" s="4" t="s">
        <v>24</v>
      </c>
      <c r="B28">
        <f>SUM(B21:B27)</f>
        <v>0</v>
      </c>
      <c r="C28" s="2"/>
      <c r="D28">
        <f>SUM(D16:D27)</f>
        <v>0</v>
      </c>
      <c r="E28">
        <f>SUM(E16:E27)</f>
        <v>0</v>
      </c>
      <c r="H28" s="8"/>
      <c r="I28" s="16"/>
      <c r="J28" s="8"/>
      <c r="K28" s="8"/>
      <c r="L28" s="8"/>
      <c r="M28" s="8"/>
      <c r="N28" s="8"/>
      <c r="O28" s="8"/>
      <c r="P28" s="8"/>
    </row>
    <row r="29" spans="1:16" x14ac:dyDescent="0.25">
      <c r="A29" s="12"/>
      <c r="B29" s="10"/>
      <c r="C29" s="9"/>
      <c r="D29" s="10"/>
      <c r="E29" s="10"/>
      <c r="H29" s="8"/>
      <c r="I29" s="16"/>
      <c r="J29" s="8"/>
      <c r="K29" s="8"/>
      <c r="L29" s="8"/>
      <c r="M29" s="8"/>
      <c r="N29" s="8"/>
      <c r="O29" s="8"/>
      <c r="P29" s="8"/>
    </row>
    <row r="30" spans="1:16" ht="30" x14ac:dyDescent="0.25">
      <c r="A30" s="1"/>
      <c r="B30" s="5" t="s">
        <v>38</v>
      </c>
      <c r="C30" s="4" t="s">
        <v>39</v>
      </c>
      <c r="D30" s="5" t="s">
        <v>28</v>
      </c>
      <c r="E30" s="5" t="s">
        <v>22</v>
      </c>
      <c r="H30" s="8"/>
      <c r="I30" s="16"/>
      <c r="J30" s="8"/>
      <c r="K30" s="8"/>
      <c r="L30" s="8"/>
      <c r="M30" s="8"/>
      <c r="N30" s="8"/>
      <c r="O30" s="8"/>
      <c r="P30" s="8"/>
    </row>
    <row r="31" spans="1:16" x14ac:dyDescent="0.25">
      <c r="A31" s="4" t="s">
        <v>21</v>
      </c>
      <c r="C31" s="2"/>
      <c r="H31" s="8"/>
      <c r="I31" s="16"/>
      <c r="J31" s="8"/>
      <c r="K31" s="8"/>
      <c r="L31" s="8"/>
      <c r="M31" s="8"/>
      <c r="N31" s="8"/>
      <c r="O31" s="8"/>
      <c r="P31" s="8"/>
    </row>
    <row r="32" spans="1:16" ht="30" x14ac:dyDescent="0.25">
      <c r="A32" s="3" t="s">
        <v>27</v>
      </c>
      <c r="B32">
        <f>5*C32</f>
        <v>0</v>
      </c>
      <c r="C32" s="7">
        <f>CEILING(B3/5,1)</f>
        <v>0</v>
      </c>
      <c r="D32">
        <f>B32</f>
        <v>0</v>
      </c>
      <c r="E32">
        <f>0.05*C32</f>
        <v>0</v>
      </c>
      <c r="H32" s="8"/>
      <c r="I32" s="16"/>
      <c r="J32" s="8"/>
      <c r="K32" s="8"/>
      <c r="L32" s="8"/>
      <c r="M32" s="8"/>
      <c r="N32" s="8"/>
      <c r="O32" s="8"/>
      <c r="P32" s="8"/>
    </row>
    <row r="33" spans="1:16" x14ac:dyDescent="0.25">
      <c r="A33" s="13"/>
      <c r="B33" s="10"/>
      <c r="C33" s="9"/>
      <c r="D33" s="10"/>
      <c r="E33" s="10"/>
      <c r="H33" s="8"/>
      <c r="I33" s="16"/>
      <c r="J33" s="8"/>
      <c r="K33" s="8"/>
      <c r="L33" s="8"/>
      <c r="M33" s="8"/>
      <c r="N33" s="8"/>
      <c r="O33" s="8"/>
      <c r="P33" s="8"/>
    </row>
    <row r="34" spans="1:16" x14ac:dyDescent="0.25">
      <c r="A34" s="6" t="s">
        <v>29</v>
      </c>
      <c r="C34" s="2"/>
      <c r="H34" s="8"/>
      <c r="I34" s="16"/>
      <c r="J34" s="8"/>
      <c r="K34" s="8"/>
      <c r="L34" s="8"/>
      <c r="M34" s="8"/>
      <c r="N34" s="8"/>
      <c r="O34" s="8"/>
      <c r="P34" s="8"/>
    </row>
    <row r="35" spans="1:16" ht="30" x14ac:dyDescent="0.25">
      <c r="A35" s="2" t="s">
        <v>1</v>
      </c>
      <c r="B35">
        <f>C35*5</f>
        <v>0</v>
      </c>
      <c r="C35" s="7">
        <f>CEILING(I36/5,1)</f>
        <v>0</v>
      </c>
      <c r="D35">
        <f>C35*5</f>
        <v>0</v>
      </c>
      <c r="E35">
        <v>0</v>
      </c>
      <c r="H35" s="8"/>
      <c r="I35" s="16"/>
      <c r="J35" s="8"/>
      <c r="K35" s="8"/>
      <c r="L35" s="8"/>
      <c r="M35" s="8"/>
      <c r="N35" s="8"/>
      <c r="O35" s="8"/>
      <c r="P35" s="8"/>
    </row>
    <row r="36" spans="1:16" ht="30" x14ac:dyDescent="0.25">
      <c r="A36" s="3" t="s">
        <v>3</v>
      </c>
      <c r="B36">
        <f>C36*25</f>
        <v>0</v>
      </c>
      <c r="C36" s="7">
        <f>INT(I37/25)</f>
        <v>0</v>
      </c>
      <c r="D36">
        <f>C36*25</f>
        <v>0</v>
      </c>
      <c r="E36">
        <v>0</v>
      </c>
      <c r="H36" s="8"/>
      <c r="I36" s="16">
        <f>I37-B36</f>
        <v>0</v>
      </c>
      <c r="J36" s="8"/>
      <c r="K36" s="8"/>
      <c r="L36" s="8"/>
      <c r="M36" s="8"/>
      <c r="N36" s="8"/>
      <c r="O36" s="8"/>
      <c r="P36" s="8"/>
    </row>
    <row r="37" spans="1:16" ht="30" x14ac:dyDescent="0.25">
      <c r="A37" s="3" t="s">
        <v>5</v>
      </c>
      <c r="B37">
        <f>C37*100</f>
        <v>0</v>
      </c>
      <c r="C37" s="7">
        <f>INT(B3/100)</f>
        <v>0</v>
      </c>
      <c r="D37">
        <f>C37*100</f>
        <v>0</v>
      </c>
      <c r="E37">
        <v>0</v>
      </c>
      <c r="H37" s="8"/>
      <c r="I37" s="16">
        <f>B3-(C37*100)</f>
        <v>0</v>
      </c>
      <c r="J37" s="8"/>
      <c r="K37" s="8"/>
      <c r="L37" s="8"/>
      <c r="M37" s="8"/>
      <c r="N37" s="8"/>
      <c r="O37" s="8"/>
      <c r="P37" s="8"/>
    </row>
    <row r="38" spans="1:16" x14ac:dyDescent="0.25">
      <c r="A38" s="6" t="s">
        <v>24</v>
      </c>
      <c r="B38">
        <f>SUM(B35:B37)</f>
        <v>0</v>
      </c>
      <c r="C38" s="2"/>
      <c r="H38" s="8"/>
      <c r="I38" s="16"/>
      <c r="J38" s="8"/>
      <c r="K38" s="8"/>
      <c r="L38" s="8"/>
      <c r="M38" s="8"/>
      <c r="N38" s="8"/>
      <c r="O38" s="8"/>
      <c r="P38" s="8"/>
    </row>
    <row r="39" spans="1:16" x14ac:dyDescent="0.25">
      <c r="A39" s="3"/>
      <c r="C39" s="2"/>
      <c r="H39" s="8"/>
      <c r="I39" s="16"/>
      <c r="J39" s="8"/>
      <c r="K39" s="8"/>
      <c r="L39" s="8"/>
      <c r="M39" s="8"/>
      <c r="N39" s="8"/>
      <c r="O39" s="8"/>
      <c r="P39" s="8"/>
    </row>
    <row r="40" spans="1:16" x14ac:dyDescent="0.25">
      <c r="A40" s="3"/>
      <c r="B40" s="5" t="s">
        <v>43</v>
      </c>
      <c r="C40" s="2"/>
      <c r="H40" s="8"/>
      <c r="I40" s="16"/>
      <c r="J40" s="8"/>
      <c r="K40" s="8"/>
      <c r="L40" s="8"/>
      <c r="M40" s="8"/>
      <c r="N40" s="8"/>
      <c r="O40" s="8"/>
      <c r="P40" s="8"/>
    </row>
    <row r="41" spans="1:16" x14ac:dyDescent="0.25">
      <c r="A41" t="s">
        <v>14</v>
      </c>
      <c r="B41">
        <f>C41*0.25</f>
        <v>0</v>
      </c>
      <c r="C41" s="7">
        <f>CEILING(I42/0.25,1)</f>
        <v>0</v>
      </c>
      <c r="D41">
        <v>0</v>
      </c>
      <c r="E41">
        <f>C41*0.25</f>
        <v>0</v>
      </c>
      <c r="H41" s="8"/>
      <c r="I41" s="16"/>
      <c r="J41" s="8"/>
      <c r="K41" s="8"/>
      <c r="L41" s="8"/>
      <c r="M41" s="8"/>
      <c r="N41" s="8"/>
      <c r="O41" s="8"/>
      <c r="P41" s="8"/>
    </row>
    <row r="42" spans="1:16" x14ac:dyDescent="0.25">
      <c r="A42" t="s">
        <v>15</v>
      </c>
      <c r="B42">
        <f>C42*0.5</f>
        <v>0</v>
      </c>
      <c r="C42" s="7">
        <f>INT(I43/0.5)</f>
        <v>0</v>
      </c>
      <c r="D42">
        <v>0</v>
      </c>
      <c r="E42">
        <f>C42*0.5</f>
        <v>0</v>
      </c>
      <c r="H42" s="8"/>
      <c r="I42" s="16">
        <f>I43-B42</f>
        <v>0</v>
      </c>
      <c r="J42" s="8"/>
      <c r="K42" s="8"/>
      <c r="L42" s="8"/>
      <c r="M42" s="8"/>
      <c r="N42" s="8"/>
      <c r="O42" s="8"/>
      <c r="P42" s="8"/>
    </row>
    <row r="43" spans="1:16" x14ac:dyDescent="0.25">
      <c r="A43" t="s">
        <v>16</v>
      </c>
      <c r="B43">
        <f>C43</f>
        <v>0</v>
      </c>
      <c r="C43" s="7">
        <f>INT(I44)</f>
        <v>0</v>
      </c>
      <c r="D43">
        <v>0</v>
      </c>
      <c r="E43">
        <f>C43</f>
        <v>0</v>
      </c>
      <c r="H43" s="8"/>
      <c r="I43" s="16">
        <f>I44-B43</f>
        <v>0</v>
      </c>
      <c r="J43" s="8"/>
      <c r="K43" s="8"/>
      <c r="L43" s="8"/>
      <c r="M43" s="8"/>
      <c r="N43" s="8"/>
      <c r="O43" s="8"/>
      <c r="P43" s="8"/>
    </row>
    <row r="44" spans="1:16" x14ac:dyDescent="0.25">
      <c r="A44" t="s">
        <v>17</v>
      </c>
      <c r="B44">
        <f>C44*2</f>
        <v>0</v>
      </c>
      <c r="C44" s="7">
        <f>INT(I45/2)</f>
        <v>0</v>
      </c>
      <c r="D44">
        <v>0</v>
      </c>
      <c r="E44">
        <f>C44*2</f>
        <v>0</v>
      </c>
      <c r="H44" s="8"/>
      <c r="I44" s="16">
        <f>I45-B44</f>
        <v>0</v>
      </c>
      <c r="J44" s="8"/>
      <c r="K44" s="8"/>
      <c r="L44" s="8"/>
      <c r="M44" s="8"/>
      <c r="N44" s="8"/>
      <c r="O44" s="8"/>
      <c r="P44" s="8"/>
    </row>
    <row r="45" spans="1:16" x14ac:dyDescent="0.25">
      <c r="A45" t="s">
        <v>18</v>
      </c>
      <c r="B45">
        <f>C45*3</f>
        <v>0</v>
      </c>
      <c r="C45" s="7">
        <f>INT(I46/3)</f>
        <v>0</v>
      </c>
      <c r="D45">
        <v>0</v>
      </c>
      <c r="E45">
        <f>C45*3</f>
        <v>0</v>
      </c>
      <c r="H45" s="8"/>
      <c r="I45" s="16">
        <f>I46-B45</f>
        <v>0</v>
      </c>
      <c r="J45" s="8"/>
      <c r="K45" s="8"/>
      <c r="L45" s="8"/>
      <c r="M45" s="8"/>
      <c r="N45" s="8"/>
      <c r="O45" s="8"/>
      <c r="P45" s="8"/>
    </row>
    <row r="46" spans="1:16" x14ac:dyDescent="0.25">
      <c r="A46" t="s">
        <v>19</v>
      </c>
      <c r="B46">
        <f>C46*4</f>
        <v>0</v>
      </c>
      <c r="C46" s="7">
        <f>INT(I47/4)</f>
        <v>0</v>
      </c>
      <c r="D46">
        <v>0</v>
      </c>
      <c r="E46">
        <f>C46*4</f>
        <v>0</v>
      </c>
      <c r="H46" s="8"/>
      <c r="I46" s="16">
        <f>I47-B46</f>
        <v>0</v>
      </c>
      <c r="J46" s="8"/>
      <c r="K46" s="8"/>
      <c r="L46" s="8"/>
      <c r="M46" s="8"/>
      <c r="N46" s="8"/>
      <c r="O46" s="8"/>
      <c r="P46" s="8"/>
    </row>
    <row r="47" spans="1:16" x14ac:dyDescent="0.25">
      <c r="A47" t="s">
        <v>20</v>
      </c>
      <c r="B47">
        <f>C47*5</f>
        <v>0</v>
      </c>
      <c r="C47" s="7">
        <f>INT(B5/5)</f>
        <v>0</v>
      </c>
      <c r="D47">
        <v>0</v>
      </c>
      <c r="E47">
        <f>C47*5</f>
        <v>0</v>
      </c>
      <c r="H47" s="8"/>
      <c r="I47" s="16">
        <f>B5-C47*5</f>
        <v>0</v>
      </c>
      <c r="J47" s="8"/>
      <c r="K47" s="8"/>
      <c r="L47" s="8"/>
      <c r="M47" s="8"/>
      <c r="N47" s="8"/>
      <c r="O47" s="8"/>
      <c r="P47" s="8"/>
    </row>
    <row r="48" spans="1:16" x14ac:dyDescent="0.25">
      <c r="A48" s="4" t="s">
        <v>24</v>
      </c>
      <c r="B48">
        <f>SUM(B41:B47)</f>
        <v>0</v>
      </c>
      <c r="C48" s="2"/>
      <c r="D48">
        <f>SUM(D35:D47)</f>
        <v>0</v>
      </c>
      <c r="E48">
        <f>SUM(E35:E47)</f>
        <v>0</v>
      </c>
      <c r="H48" s="8"/>
      <c r="I48" s="8"/>
      <c r="J48" s="8"/>
      <c r="K48" s="8"/>
      <c r="L48" s="8"/>
      <c r="M48" s="8"/>
      <c r="N48" s="8"/>
      <c r="O48" s="8"/>
      <c r="P48" s="8"/>
    </row>
    <row r="49" spans="3:16" x14ac:dyDescent="0.25">
      <c r="C49" s="2"/>
      <c r="H49" s="8"/>
      <c r="I49" s="8"/>
      <c r="J49" s="8"/>
      <c r="K49" s="8"/>
      <c r="L49" s="8"/>
      <c r="M49" s="8"/>
      <c r="N49" s="8"/>
      <c r="O49" s="8"/>
      <c r="P49" s="8"/>
    </row>
    <row r="50" spans="3:16" x14ac:dyDescent="0.25">
      <c r="C50" s="2"/>
      <c r="H50" s="8"/>
      <c r="I50" s="8"/>
      <c r="J50" s="8"/>
      <c r="K50" s="8"/>
      <c r="L50" s="8"/>
      <c r="M50" s="8"/>
      <c r="N50" s="8"/>
      <c r="O50" s="8"/>
      <c r="P50" s="8"/>
    </row>
    <row r="51" spans="3:16" x14ac:dyDescent="0.25">
      <c r="C51" s="2"/>
      <c r="H51" s="8"/>
      <c r="I51" s="8"/>
      <c r="J51" s="8"/>
      <c r="K51" s="8"/>
      <c r="L51" s="8"/>
      <c r="M51" s="8"/>
      <c r="N51" s="8"/>
      <c r="O51" s="8"/>
      <c r="P51" s="8"/>
    </row>
    <row r="52" spans="3:16" x14ac:dyDescent="0.25">
      <c r="C52" s="2"/>
      <c r="H52" s="8"/>
      <c r="I52" s="8"/>
      <c r="J52" s="8"/>
      <c r="K52" s="8"/>
      <c r="L52" s="8"/>
      <c r="M52" s="8"/>
      <c r="N52" s="8"/>
      <c r="O52" s="8"/>
      <c r="P52" s="8"/>
    </row>
    <row r="53" spans="3:16" x14ac:dyDescent="0.25">
      <c r="C53" s="2"/>
      <c r="H53" s="8"/>
      <c r="I53" s="8"/>
      <c r="J53" s="8"/>
      <c r="K53" s="8"/>
      <c r="L53" s="8"/>
      <c r="M53" s="8"/>
      <c r="N53" s="8"/>
      <c r="O53" s="8"/>
      <c r="P53" s="8"/>
    </row>
    <row r="54" spans="3:16" x14ac:dyDescent="0.25">
      <c r="H54" s="8"/>
      <c r="I54" s="8"/>
      <c r="J54" s="8"/>
      <c r="K54" s="8"/>
      <c r="L54" s="8"/>
      <c r="M54" s="8"/>
      <c r="N54" s="8"/>
      <c r="O54" s="8"/>
      <c r="P54" s="8"/>
    </row>
  </sheetData>
  <sheetProtection algorithmName="SHA-512" hashValue="028kuRyX5fdT31dk0+vp6dneIww7XvOkAyZGdJVTBUaLpWLV27UdMpirmjGNYir/kagExqIJBsZmHVx6PrZp+w==" saltValue="D8bGjNn7av/o1rTI4dv7hQ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37488C675D1A40B140C5FD01F85EC3" ma:contentTypeVersion="17" ma:contentTypeDescription="Een nieuw document maken." ma:contentTypeScope="" ma:versionID="e0a6e69d598758d491e91995bea3146d">
  <xsd:schema xmlns:xsd="http://www.w3.org/2001/XMLSchema" xmlns:xs="http://www.w3.org/2001/XMLSchema" xmlns:p="http://schemas.microsoft.com/office/2006/metadata/properties" xmlns:ns2="ad41ff26-8692-435e-af0a-ee0baf7e20d1" xmlns:ns3="17ef95e3-99ed-4082-8432-47045f273866" targetNamespace="http://schemas.microsoft.com/office/2006/metadata/properties" ma:root="true" ma:fieldsID="92069ed0e51661a9ba8b378e1ba0220e" ns2:_="" ns3:_="">
    <xsd:import namespace="ad41ff26-8692-435e-af0a-ee0baf7e20d1"/>
    <xsd:import namespace="17ef95e3-99ed-4082-8432-47045f273866"/>
    <xsd:element name="properties">
      <xsd:complexType>
        <xsd:sequence>
          <xsd:element name="documentManagement">
            <xsd:complexType>
              <xsd:all>
                <xsd:element ref="ns2:Contractstatus" minOccurs="0"/>
                <xsd:element ref="ns2:AfloopdatumContract" minOccurs="0"/>
                <xsd:element ref="ns2:Commentaar" minOccurs="0"/>
                <xsd:element ref="ns2:Documentatie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41ff26-8692-435e-af0a-ee0baf7e20d1" elementFormDefault="qualified">
    <xsd:import namespace="http://schemas.microsoft.com/office/2006/documentManagement/types"/>
    <xsd:import namespace="http://schemas.microsoft.com/office/infopath/2007/PartnerControls"/>
    <xsd:element name="Contractstatus" ma:index="1" nillable="true" ma:displayName="Contractstatus" ma:description="Status van het contract met deze leverancier" ma:format="Dropdown" ma:indexed="true" ma:internalName="Contractstatus">
      <xsd:simpleType>
        <xsd:restriction base="dms:Choice">
          <xsd:enumeration value="Verkenning"/>
          <xsd:enumeration value="In onderhandeling"/>
          <xsd:enumeration value="Lopend"/>
          <xsd:enumeration value="Lopend/in onderhandeling"/>
          <xsd:enumeration value="Lopend/te beëindigen"/>
          <xsd:enumeration value="Beëindigd"/>
        </xsd:restriction>
      </xsd:simpleType>
    </xsd:element>
    <xsd:element name="AfloopdatumContract" ma:index="2" nillable="true" ma:displayName="Afloopdatum Contract" ma:description="De einddatum van het 'meest recente' contract" ma:format="DateOnly" ma:internalName="AfloopdatumContract">
      <xsd:simpleType>
        <xsd:restriction base="dms:DateTime"/>
      </xsd:simpleType>
    </xsd:element>
    <xsd:element name="Commentaar" ma:index="3" nillable="true" ma:displayName="Commentaar" ma:format="Dropdown" ma:internalName="Commentaar">
      <xsd:simpleType>
        <xsd:restriction base="dms:Note">
          <xsd:maxLength value="255"/>
        </xsd:restriction>
      </xsd:simpleType>
    </xsd:element>
    <xsd:element name="Documentatie" ma:index="4" nillable="true" ma:displayName="Documentatie" ma:format="Hyperlink" ma:internalName="Documentati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ef95e3-99ed-4082-8432-47045f273866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Inhoudstype"/>
        <xsd:element ref="dc:title" minOccurs="0" maxOccurs="1" ma:index="5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status xmlns="ad41ff26-8692-435e-af0a-ee0baf7e20d1" xsi:nil="true"/>
    <Documentatie xmlns="ad41ff26-8692-435e-af0a-ee0baf7e20d1">
      <Url xsi:nil="true"/>
      <Description xsi:nil="true"/>
    </Documentatie>
    <AfloopdatumContract xmlns="ad41ff26-8692-435e-af0a-ee0baf7e20d1" xsi:nil="true"/>
    <Commentaar xmlns="ad41ff26-8692-435e-af0a-ee0baf7e20d1" xsi:nil="true"/>
  </documentManagement>
</p:properties>
</file>

<file path=customXml/itemProps1.xml><?xml version="1.0" encoding="utf-8"?>
<ds:datastoreItem xmlns:ds="http://schemas.openxmlformats.org/officeDocument/2006/customXml" ds:itemID="{7E477733-AEE9-42AF-8DE3-59B22894E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41ff26-8692-435e-af0a-ee0baf7e20d1"/>
    <ds:schemaRef ds:uri="17ef95e3-99ed-4082-8432-47045f2738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B36C22-6B88-416A-9950-6E6C774540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2123BF-007E-418D-AFE2-B69D6A88C565}">
  <ds:schemaRefs>
    <ds:schemaRef ds:uri="http://schemas.microsoft.com/office/2006/metadata/properties"/>
    <ds:schemaRef ds:uri="http://schemas.microsoft.com/office/infopath/2007/PartnerControls"/>
    <ds:schemaRef ds:uri="ad41ff26-8692-435e-af0a-ee0baf7e20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Webshop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Polman</dc:creator>
  <cp:lastModifiedBy>New Media Studio</cp:lastModifiedBy>
  <dcterms:created xsi:type="dcterms:W3CDTF">2021-02-16T10:43:27Z</dcterms:created>
  <dcterms:modified xsi:type="dcterms:W3CDTF">2021-04-13T06:32:01Z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0x0101001E37488C675D1A40B140C5FD01F85EC3</vt:lpwstr>
  </property>
</Properties>
</file>